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基本情報入力シート!$A$1:$AA$72</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※この欄が選択されていないと、各要件の○×の自動判定が機能しないため、必ず選択してください。h</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<sst xmlns="http://schemas.openxmlformats.org/spreadsheetml/2006/main" xmlns:r="http://schemas.openxmlformats.org/officeDocument/2006/relationships" count="281" uniqueCount="281">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</sst>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7" formatCode="#,##0_ "/>
    <numFmt numFmtId="179" formatCode="#,##0_ ;[Red]\-#,##0\ "/>
    <numFmt numFmtId="182" formatCode="0.0"/>
    <numFmt numFmtId="178" formatCode="0.00_ "/>
    <numFmt numFmtId="180" formatCode="0.0_ "/>
    <numFmt numFmtId="183" formatCode="0_ "/>
    <numFmt numFmtId="176" formatCode="0_);[Red]\(0\)"/>
    <numFmt numFmtId="181" formatCode="\(0.0\)"/>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176"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176"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176"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7" fontId="11" fillId="0" borderId="0" xfId="0" applyNumberFormat="1" applyFont="1" applyFill="1" applyBorder="1" applyProtection="1">
      <alignment vertical="center"/>
    </xf>
    <xf numFmtId="178"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7"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7" fontId="31" fillId="0" borderId="38" xfId="0" applyNumberFormat="1" applyFont="1" applyFill="1" applyBorder="1" applyAlignment="1" applyProtection="1">
      <alignment horizontal="right" vertical="center"/>
    </xf>
    <xf numFmtId="177" fontId="31" fillId="0" borderId="10" xfId="0" applyNumberFormat="1" applyFont="1" applyFill="1" applyBorder="1" applyAlignment="1" applyProtection="1">
      <alignment horizontal="right" vertical="center"/>
    </xf>
    <xf numFmtId="177"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9" fontId="31" fillId="0" borderId="38" xfId="54" applyNumberFormat="1" applyFont="1" applyFill="1" applyBorder="1" applyAlignment="1" applyProtection="1">
      <alignment horizontal="right" vertical="center"/>
    </xf>
    <xf numFmtId="179" fontId="31" fillId="25" borderId="45" xfId="54" applyNumberFormat="1" applyFont="1" applyFill="1" applyBorder="1" applyAlignment="1" applyProtection="1">
      <alignment horizontal="right" vertical="center"/>
      <protection locked="0"/>
    </xf>
    <xf numFmtId="177" fontId="31" fillId="0" borderId="0" xfId="0" applyNumberFormat="1" applyFont="1" applyFill="1" applyBorder="1" applyAlignment="1" applyProtection="1">
      <alignment horizontal="right" vertical="center"/>
    </xf>
    <xf numFmtId="177" fontId="31" fillId="0" borderId="45" xfId="0" applyNumberFormat="1" applyFont="1" applyFill="1" applyBorder="1" applyAlignment="1" applyProtection="1">
      <alignment horizontal="right" vertical="center"/>
    </xf>
    <xf numFmtId="177" fontId="31" fillId="30" borderId="45" xfId="0" applyNumberFormat="1" applyFont="1" applyFill="1" applyBorder="1" applyAlignment="1" applyProtection="1">
      <alignment horizontal="right" vertical="center"/>
      <protection locked="0"/>
    </xf>
    <xf numFmtId="177" fontId="31" fillId="0" borderId="54" xfId="0" applyNumberFormat="1" applyFont="1" applyFill="1" applyBorder="1" applyAlignment="1" applyProtection="1">
      <alignment horizontal="right" vertical="center"/>
    </xf>
    <xf numFmtId="177"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7" fontId="31" fillId="0" borderId="41" xfId="0" applyNumberFormat="1" applyFont="1" applyFill="1" applyBorder="1" applyAlignment="1" applyProtection="1">
      <alignment horizontal="right" vertical="center"/>
    </xf>
    <xf numFmtId="177"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9" fontId="31" fillId="0" borderId="41" xfId="54" applyNumberFormat="1" applyFont="1" applyFill="1" applyBorder="1" applyAlignment="1" applyProtection="1">
      <alignment horizontal="right" vertical="center"/>
    </xf>
    <xf numFmtId="179" fontId="31" fillId="25" borderId="46" xfId="54" applyNumberFormat="1" applyFont="1" applyFill="1" applyBorder="1" applyAlignment="1" applyProtection="1">
      <alignment horizontal="right" vertical="center"/>
      <protection locked="0"/>
    </xf>
    <xf numFmtId="177" fontId="31" fillId="0" borderId="46" xfId="0" applyNumberFormat="1" applyFont="1" applyFill="1" applyBorder="1" applyAlignment="1" applyProtection="1">
      <alignment horizontal="right" vertical="center"/>
    </xf>
    <xf numFmtId="177" fontId="31" fillId="30" borderId="46" xfId="0" applyNumberFormat="1" applyFont="1" applyFill="1" applyBorder="1" applyAlignment="1" applyProtection="1">
      <alignment horizontal="right" vertical="center"/>
      <protection locked="0"/>
    </xf>
    <xf numFmtId="177"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7"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7" fontId="42" fillId="29" borderId="32" xfId="0" applyNumberFormat="1" applyFont="1" applyFill="1" applyBorder="1" applyAlignment="1" applyProtection="1">
      <alignment horizontal="center" vertical="center"/>
      <protection locked="0"/>
    </xf>
    <xf numFmtId="180"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7" fontId="22" fillId="0" borderId="103" xfId="0" applyNumberFormat="1" applyFont="1" applyFill="1" applyBorder="1" applyAlignment="1" applyProtection="1">
      <alignment horizontal="center" vertical="center"/>
    </xf>
    <xf numFmtId="177"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7" fontId="42" fillId="29" borderId="39" xfId="0" applyNumberFormat="1" applyFont="1" applyFill="1" applyBorder="1" applyAlignment="1" applyProtection="1">
      <alignment horizontal="center" vertical="center"/>
      <protection locked="0"/>
    </xf>
    <xf numFmtId="180"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7" fontId="31" fillId="0" borderId="106" xfId="0" applyNumberFormat="1" applyFont="1" applyFill="1" applyBorder="1" applyAlignment="1" applyProtection="1">
      <alignment horizontal="right" vertical="center"/>
    </xf>
    <xf numFmtId="177"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9" fontId="31" fillId="25" borderId="108" xfId="54" applyNumberFormat="1" applyFont="1" applyFill="1" applyBorder="1" applyAlignment="1" applyProtection="1">
      <alignment horizontal="right" vertical="center"/>
      <protection locked="0"/>
    </xf>
    <xf numFmtId="177" fontId="31" fillId="0" borderId="108" xfId="0" applyNumberFormat="1" applyFont="1" applyFill="1" applyBorder="1" applyAlignment="1" applyProtection="1">
      <alignment horizontal="right" vertical="center"/>
    </xf>
    <xf numFmtId="177" fontId="31" fillId="30" borderId="108" xfId="0" applyNumberFormat="1" applyFont="1" applyFill="1" applyBorder="1" applyAlignment="1" applyProtection="1">
      <alignment horizontal="right" vertical="center"/>
      <protection locked="0"/>
    </xf>
    <xf numFmtId="177"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7" fontId="41" fillId="0" borderId="42" xfId="0" applyNumberFormat="1" applyFont="1" applyFill="1" applyBorder="1" applyProtection="1">
      <alignment vertical="center"/>
    </xf>
    <xf numFmtId="177"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7" fontId="41" fillId="0" borderId="111" xfId="0" applyNumberFormat="1" applyFont="1" applyFill="1" applyBorder="1" applyProtection="1">
      <alignment vertical="center"/>
    </xf>
    <xf numFmtId="177"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7"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7"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7"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80"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7"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7"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7"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1"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7"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2"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2"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3" fontId="35" fillId="0" borderId="14" xfId="0" applyNumberFormat="1" applyFont="1" applyFill="1" applyBorder="1" applyAlignment="1" applyProtection="1">
      <alignment horizontal="center" vertical="center"/>
    </xf>
    <xf numFmtId="183"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7" fontId="40" fillId="0" borderId="51" xfId="0" applyNumberFormat="1" applyFont="1" applyBorder="1" applyAlignment="1" applyProtection="1">
      <alignment vertical="center" shrinkToFit="1"/>
    </xf>
    <xf numFmtId="177" fontId="40" fillId="0" borderId="137" xfId="0" applyNumberFormat="1" applyFont="1" applyBorder="1" applyAlignment="1" applyProtection="1">
      <alignment vertical="center" shrinkToFit="1"/>
    </xf>
    <xf numFmtId="177"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7" fontId="40" fillId="25" borderId="11" xfId="0" applyNumberFormat="1" applyFont="1" applyFill="1" applyBorder="1" applyAlignment="1" applyProtection="1">
      <alignment horizontal="right" vertical="center" shrinkToFit="1"/>
      <protection locked="0"/>
    </xf>
    <xf numFmtId="177" fontId="40" fillId="25" borderId="14" xfId="0" applyNumberFormat="1" applyFont="1" applyFill="1" applyBorder="1" applyAlignment="1" applyProtection="1">
      <alignment horizontal="right" vertical="center" shrinkToFit="1"/>
      <protection locked="0"/>
    </xf>
    <xf numFmtId="177"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7"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7" fontId="40" fillId="29" borderId="11" xfId="0" applyNumberFormat="1" applyFont="1" applyFill="1" applyBorder="1" applyAlignment="1" applyProtection="1">
      <alignment horizontal="right" vertical="center" shrinkToFit="1"/>
      <protection locked="0"/>
    </xf>
    <xf numFmtId="177" fontId="40" fillId="29" borderId="14" xfId="0" applyNumberFormat="1" applyFont="1" applyFill="1" applyBorder="1" applyAlignment="1" applyProtection="1">
      <alignment horizontal="right" vertical="center" shrinkToFit="1"/>
      <protection locked="0"/>
    </xf>
    <xf numFmtId="177" fontId="40" fillId="29" borderId="17" xfId="0" applyNumberFormat="1" applyFont="1" applyFill="1" applyBorder="1" applyAlignment="1" applyProtection="1">
      <alignment horizontal="right" vertical="center" shrinkToFit="1"/>
      <protection locked="0"/>
    </xf>
    <xf numFmtId="177"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7" fontId="40" fillId="31" borderId="49" xfId="0" applyNumberFormat="1" applyFont="1" applyFill="1" applyBorder="1" applyAlignment="1" applyProtection="1">
      <alignment horizontal="right" vertical="center" shrinkToFit="1"/>
      <protection locked="0"/>
    </xf>
    <xf numFmtId="177" fontId="40" fillId="31" borderId="51" xfId="0" applyNumberFormat="1" applyFont="1" applyFill="1" applyBorder="1" applyAlignment="1" applyProtection="1">
      <alignment horizontal="right" vertical="center" shrinkToFit="1"/>
      <protection locked="0"/>
    </xf>
    <xf numFmtId="177"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zoomScale="60" workbookViewId="0">
      <selection activeCell="B1" sqref="B1"/>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132</v>
      </c>
      <c r="AC1" s="1" t="s">
        <v>42</v>
      </c>
    </row>
    <row r="2" spans="1:29" ht="11.25" customHeight="1">
      <c r="A2" s="4"/>
    </row>
    <row r="3" spans="1:29" s="2" customFormat="1" ht="24" customHeight="1">
      <c r="A3" s="5" t="s">
        <v>143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277</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145</v>
      </c>
      <c r="C32" s="24"/>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3</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232</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12</v>
      </c>
      <c r="S51" s="72"/>
      <c r="T51" s="72"/>
      <c r="U51" s="72"/>
      <c r="V51" s="72"/>
      <c r="W51" s="90"/>
      <c r="X51" s="20" t="s">
        <v>83</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topLeftCell="A103" zoomScaleNormal="120" zoomScaleSheetLayoutView="100" workbookViewId="0">
      <selection activeCell="AH93" sqref="AH93:AI93"/>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155</v>
      </c>
      <c r="V4" s="454"/>
      <c r="W4" s="454"/>
      <c r="X4" s="476" t="s">
        <v>46</v>
      </c>
      <c r="Y4" s="2"/>
      <c r="Z4" s="202"/>
      <c r="AA4" s="202"/>
      <c r="AB4" s="202"/>
      <c r="AC4" s="526"/>
      <c r="AD4" s="9"/>
      <c r="AE4" s="9"/>
      <c r="AF4" s="547"/>
      <c r="AG4" s="202"/>
      <c r="AH4" s="202"/>
      <c r="AI4" s="202"/>
      <c r="AJ4" s="573"/>
    </row>
    <row r="5" spans="1:45" ht="14.25">
      <c r="A5" s="10" t="s">
        <v>193</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3</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244</v>
      </c>
      <c r="D18" s="298"/>
      <c r="E18" s="298"/>
      <c r="F18" s="298"/>
      <c r="G18" s="298"/>
      <c r="H18" s="298"/>
      <c r="I18" s="298"/>
      <c r="J18" s="298"/>
      <c r="K18" s="298"/>
      <c r="L18" s="360"/>
      <c r="M18" s="365"/>
      <c r="N18" s="369" t="s">
        <v>245</v>
      </c>
      <c r="O18" s="373"/>
      <c r="P18" s="373"/>
      <c r="Q18" s="373"/>
      <c r="R18" s="373"/>
      <c r="S18" s="373"/>
      <c r="T18" s="373"/>
      <c r="U18" s="373"/>
      <c r="V18" s="373"/>
      <c r="W18" s="466"/>
      <c r="X18" s="477"/>
      <c r="Y18" s="495" t="s">
        <v>246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190</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157</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233</v>
      </c>
      <c r="B23" s="214" t="s">
        <v>231</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235</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50</v>
      </c>
      <c r="B24" s="214" t="s">
        <v>234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111</v>
      </c>
      <c r="B26" s="214" t="s">
        <v>236</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208</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151</v>
      </c>
      <c r="C30" s="218"/>
      <c r="D30" s="299" t="str">
        <f>IF(V4=0,"",V4)</f>
        <v/>
      </c>
      <c r="E30" s="299"/>
      <c r="F30" s="326" t="s">
        <v>152</v>
      </c>
      <c r="G30" s="347"/>
      <c r="H30" s="347"/>
      <c r="I30" s="347"/>
      <c r="J30" s="347"/>
      <c r="K30" s="347"/>
      <c r="L30" s="347"/>
      <c r="M30" s="347"/>
      <c r="N30" s="347"/>
      <c r="O30" s="374"/>
      <c r="P30" s="383">
        <f>P35+W35+AD35</f>
        <v>0</v>
      </c>
      <c r="Q30" s="395"/>
      <c r="R30" s="395"/>
      <c r="S30" s="395"/>
      <c r="T30" s="395"/>
      <c r="U30" s="445"/>
      <c r="V30" s="457" t="s">
        <v>15</v>
      </c>
    </row>
    <row r="31" spans="1:73" ht="30.75" customHeight="1">
      <c r="A31" s="135" t="s">
        <v>55</v>
      </c>
      <c r="B31" s="219" t="s">
        <v>247</v>
      </c>
      <c r="C31" s="281"/>
      <c r="D31" s="281"/>
      <c r="E31" s="281"/>
      <c r="F31" s="281"/>
      <c r="G31" s="281"/>
      <c r="H31" s="281"/>
      <c r="I31" s="281"/>
      <c r="J31" s="281"/>
      <c r="K31" s="281"/>
      <c r="L31" s="281"/>
      <c r="M31" s="281"/>
      <c r="N31" s="281"/>
      <c r="O31" s="375"/>
      <c r="P31" s="384">
        <f>P36+W36+AD36</f>
        <v>0</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209</v>
      </c>
      <c r="B33" s="216"/>
      <c r="C33" s="280"/>
      <c r="D33" s="124"/>
      <c r="E33" s="124"/>
      <c r="F33" s="124"/>
      <c r="G33" s="124"/>
      <c r="H33" s="124"/>
      <c r="I33" s="124"/>
      <c r="J33" s="124"/>
      <c r="K33" s="356"/>
      <c r="L33" s="356"/>
      <c r="M33" s="356"/>
      <c r="N33" s="356"/>
      <c r="O33" s="356"/>
      <c r="P33" s="356"/>
      <c r="Q33" s="356"/>
      <c r="R33" s="356"/>
      <c r="S33" s="415"/>
      <c r="T33" s="431"/>
      <c r="U33" s="431"/>
      <c r="V33" s="455" t="s">
        <v>215</v>
      </c>
      <c r="W33" s="431"/>
      <c r="X33" s="431"/>
      <c r="Y33" s="431"/>
      <c r="Z33" s="124"/>
      <c r="AA33" s="124"/>
      <c r="AB33" s="415"/>
      <c r="AC33" s="455" t="s">
        <v>216</v>
      </c>
      <c r="AD33" s="431"/>
      <c r="AE33" s="431"/>
      <c r="AF33" s="431"/>
      <c r="AG33" s="431"/>
      <c r="AH33" s="431"/>
      <c r="AI33" s="124"/>
      <c r="AJ33" s="455" t="s">
        <v>217</v>
      </c>
    </row>
    <row r="34" spans="1:48" ht="19.5" customHeight="1">
      <c r="A34" s="136"/>
      <c r="B34" s="221"/>
      <c r="C34" s="221"/>
      <c r="D34" s="221"/>
      <c r="E34" s="221"/>
      <c r="F34" s="221"/>
      <c r="G34" s="221"/>
      <c r="H34" s="221"/>
      <c r="I34" s="221"/>
      <c r="J34" s="221"/>
      <c r="K34" s="221"/>
      <c r="L34" s="221"/>
      <c r="M34" s="221"/>
      <c r="N34" s="221"/>
      <c r="O34" s="376"/>
      <c r="P34" s="386" t="s">
        <v>148</v>
      </c>
      <c r="Q34" s="397"/>
      <c r="R34" s="397"/>
      <c r="S34" s="397"/>
      <c r="T34" s="397"/>
      <c r="U34" s="447"/>
      <c r="V34" s="459" t="str">
        <f>IF(P35="","",IF(P36="","",IF(P36&gt;=P35,"○","☓")))</f>
        <v/>
      </c>
      <c r="W34" s="467" t="s">
        <v>149</v>
      </c>
      <c r="X34" s="397"/>
      <c r="Y34" s="397"/>
      <c r="Z34" s="397"/>
      <c r="AA34" s="397"/>
      <c r="AB34" s="447"/>
      <c r="AC34" s="459" t="str">
        <f>IF(W35="","",IF(W36="","",IF(W36&gt;=W35,"○","☓")))</f>
        <v>○</v>
      </c>
      <c r="AD34" s="467" t="s">
        <v>150</v>
      </c>
      <c r="AE34" s="397"/>
      <c r="AF34" s="397"/>
      <c r="AG34" s="397"/>
      <c r="AH34" s="397"/>
      <c r="AI34" s="447"/>
      <c r="AJ34" s="459" t="str">
        <f>IF(AD35="","",IF(AD36="","",IF(AD36&gt;=AD35,"○","☓")))</f>
        <v>○</v>
      </c>
      <c r="AL34" s="620" t="s">
        <v>182</v>
      </c>
      <c r="AM34" s="620"/>
      <c r="AN34" s="620"/>
      <c r="AO34" s="620"/>
      <c r="AP34" s="620"/>
      <c r="AQ34" s="620"/>
      <c r="AR34" s="620"/>
      <c r="AS34" s="620"/>
      <c r="AT34" s="620"/>
      <c r="AU34" s="620"/>
      <c r="AV34" s="636"/>
    </row>
    <row r="35" spans="1:48" ht="18" customHeight="1">
      <c r="A35" s="135" t="s">
        <v>54</v>
      </c>
      <c r="B35" s="218" t="s">
        <v>151</v>
      </c>
      <c r="C35" s="218"/>
      <c r="D35" s="299" t="str">
        <f>IF(V4=0,"",V4)</f>
        <v/>
      </c>
      <c r="E35" s="299"/>
      <c r="F35" s="327" t="s">
        <v>210</v>
      </c>
      <c r="G35" s="327"/>
      <c r="H35" s="327"/>
      <c r="I35" s="327"/>
      <c r="J35" s="327"/>
      <c r="K35" s="327"/>
      <c r="L35" s="327"/>
      <c r="M35" s="327"/>
      <c r="N35" s="327"/>
      <c r="O35" s="377"/>
      <c r="P35" s="387">
        <f>IF('別紙様式3-2'!P7="","",'別紙様式3-2'!P7)</f>
        <v>0</v>
      </c>
      <c r="Q35" s="398"/>
      <c r="R35" s="398"/>
      <c r="S35" s="398"/>
      <c r="T35" s="398"/>
      <c r="U35" s="398"/>
      <c r="V35" s="460" t="s">
        <v>15</v>
      </c>
      <c r="W35" s="387">
        <f>IF('別紙様式3-2'!P8="","",'別紙様式3-2'!P8)</f>
        <v>0</v>
      </c>
      <c r="X35" s="398"/>
      <c r="Y35" s="398"/>
      <c r="Z35" s="398"/>
      <c r="AA35" s="398"/>
      <c r="AB35" s="398"/>
      <c r="AC35" s="460" t="s">
        <v>15</v>
      </c>
      <c r="AD35" s="387">
        <f>IF('別紙様式3-2'!P9="","",'別紙様式3-2'!P9)</f>
        <v>0</v>
      </c>
      <c r="AE35" s="398"/>
      <c r="AF35" s="398"/>
      <c r="AG35" s="398"/>
      <c r="AH35" s="398"/>
      <c r="AI35" s="398"/>
      <c r="AJ35" s="581" t="s">
        <v>15</v>
      </c>
    </row>
    <row r="36" spans="1:48" ht="30" customHeight="1">
      <c r="A36" s="135" t="s">
        <v>55</v>
      </c>
      <c r="B36" s="219" t="s">
        <v>248</v>
      </c>
      <c r="C36" s="281"/>
      <c r="D36" s="281"/>
      <c r="E36" s="281"/>
      <c r="F36" s="281"/>
      <c r="G36" s="281"/>
      <c r="H36" s="281"/>
      <c r="I36" s="281"/>
      <c r="J36" s="281"/>
      <c r="K36" s="281"/>
      <c r="L36" s="281"/>
      <c r="M36" s="281"/>
      <c r="N36" s="281"/>
      <c r="O36" s="281"/>
      <c r="P36" s="388"/>
      <c r="Q36" s="399"/>
      <c r="R36" s="399"/>
      <c r="S36" s="399"/>
      <c r="T36" s="399"/>
      <c r="U36" s="448"/>
      <c r="V36" s="461" t="s">
        <v>15</v>
      </c>
      <c r="W36" s="384">
        <f>IFERROR(S76+Y76+AE76,"")</f>
        <v>0</v>
      </c>
      <c r="X36" s="396"/>
      <c r="Y36" s="396"/>
      <c r="Z36" s="396"/>
      <c r="AA36" s="396"/>
      <c r="AB36" s="446"/>
      <c r="AC36" s="527" t="s">
        <v>15</v>
      </c>
      <c r="AD36" s="384">
        <f>IFERROR(S94+S96,"")</f>
        <v>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170</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151</v>
      </c>
      <c r="C39" s="222"/>
      <c r="D39" s="300" t="str">
        <f>IF(V4=0,"",V4)</f>
        <v/>
      </c>
      <c r="E39" s="300"/>
      <c r="F39" s="329" t="s">
        <v>167</v>
      </c>
      <c r="G39" s="329"/>
      <c r="H39" s="329"/>
      <c r="I39" s="329"/>
      <c r="J39" s="329"/>
      <c r="K39" s="329"/>
      <c r="L39" s="329"/>
      <c r="M39" s="329"/>
      <c r="N39" s="329"/>
      <c r="O39" s="378"/>
      <c r="P39" s="390">
        <f>P40-P41</f>
        <v>0</v>
      </c>
      <c r="Q39" s="400"/>
      <c r="R39" s="400"/>
      <c r="S39" s="400"/>
      <c r="T39" s="400"/>
      <c r="U39" s="449"/>
      <c r="V39" s="457" t="s">
        <v>15</v>
      </c>
      <c r="W39" s="468" t="s">
        <v>199</v>
      </c>
      <c r="X39" s="478" t="str">
        <f>IF(P42="","",IF(P39="","",IF(P39&gt;=P42,"○","☓")))</f>
        <v>○</v>
      </c>
      <c r="Y39" s="496" t="s">
        <v>153</v>
      </c>
      <c r="Z39" s="328"/>
      <c r="AA39" s="328"/>
      <c r="AB39" s="328"/>
      <c r="AC39" s="528"/>
      <c r="AD39" s="328"/>
      <c r="AE39" s="328"/>
      <c r="AF39" s="328"/>
      <c r="AG39" s="328"/>
      <c r="AH39" s="328"/>
      <c r="AI39" s="328"/>
      <c r="AJ39" s="528"/>
      <c r="AL39" s="621" t="s">
        <v>260</v>
      </c>
      <c r="AM39" s="625"/>
      <c r="AN39" s="625"/>
      <c r="AO39" s="625"/>
      <c r="AP39" s="625"/>
      <c r="AQ39" s="625"/>
      <c r="AR39" s="625"/>
      <c r="AS39" s="625"/>
      <c r="AT39" s="625"/>
      <c r="AU39" s="625"/>
      <c r="AV39" s="637"/>
    </row>
    <row r="40" spans="1:48" ht="18.75" customHeight="1">
      <c r="A40" s="139"/>
      <c r="B40" s="223" t="s">
        <v>197</v>
      </c>
      <c r="C40" s="223"/>
      <c r="D40" s="223"/>
      <c r="E40" s="223"/>
      <c r="F40" s="223"/>
      <c r="G40" s="223"/>
      <c r="H40" s="223"/>
      <c r="I40" s="223"/>
      <c r="J40" s="223"/>
      <c r="K40" s="223"/>
      <c r="L40" s="223"/>
      <c r="M40" s="223"/>
      <c r="N40" s="223"/>
      <c r="O40" s="226"/>
      <c r="P40" s="391"/>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144</v>
      </c>
      <c r="C41" s="224"/>
      <c r="D41" s="224"/>
      <c r="E41" s="224"/>
      <c r="F41" s="224"/>
      <c r="G41" s="224"/>
      <c r="H41" s="224"/>
      <c r="I41" s="224"/>
      <c r="J41" s="224"/>
      <c r="K41" s="224"/>
      <c r="L41" s="224"/>
      <c r="M41" s="224"/>
      <c r="N41" s="224"/>
      <c r="O41" s="379"/>
      <c r="P41" s="392">
        <f>P31</f>
        <v>0</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55</v>
      </c>
      <c r="B42" s="225" t="s">
        <v>249</v>
      </c>
      <c r="C42" s="283"/>
      <c r="D42" s="283"/>
      <c r="E42" s="283"/>
      <c r="F42" s="283"/>
      <c r="G42" s="283"/>
      <c r="H42" s="283"/>
      <c r="I42" s="283"/>
      <c r="J42" s="283"/>
      <c r="K42" s="283"/>
      <c r="L42" s="283"/>
      <c r="M42" s="283"/>
      <c r="N42" s="283"/>
      <c r="O42" s="283"/>
      <c r="P42" s="390">
        <f>P43-P44-P45-P46-P47</f>
        <v>0</v>
      </c>
      <c r="Q42" s="400"/>
      <c r="R42" s="400"/>
      <c r="S42" s="400"/>
      <c r="T42" s="400"/>
      <c r="U42" s="449"/>
      <c r="V42" s="463" t="s">
        <v>15</v>
      </c>
      <c r="W42" s="468" t="s">
        <v>199</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162</v>
      </c>
      <c r="C43" s="276"/>
      <c r="D43" s="276"/>
      <c r="E43" s="276"/>
      <c r="F43" s="276"/>
      <c r="G43" s="276"/>
      <c r="H43" s="276"/>
      <c r="I43" s="276"/>
      <c r="J43" s="276"/>
      <c r="K43" s="276"/>
      <c r="L43" s="276"/>
      <c r="M43" s="276"/>
      <c r="N43" s="276"/>
      <c r="O43" s="380"/>
      <c r="P43" s="393"/>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163</v>
      </c>
      <c r="C44" s="276"/>
      <c r="D44" s="276"/>
      <c r="E44" s="276"/>
      <c r="F44" s="276"/>
      <c r="G44" s="276"/>
      <c r="H44" s="276"/>
      <c r="I44" s="276"/>
      <c r="J44" s="276"/>
      <c r="K44" s="276"/>
      <c r="L44" s="276"/>
      <c r="M44" s="276"/>
      <c r="N44" s="276"/>
      <c r="O44" s="380"/>
      <c r="P44" s="393"/>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164</v>
      </c>
      <c r="C45" s="276"/>
      <c r="D45" s="276"/>
      <c r="E45" s="276"/>
      <c r="F45" s="276"/>
      <c r="G45" s="276"/>
      <c r="H45" s="276"/>
      <c r="I45" s="276"/>
      <c r="J45" s="276"/>
      <c r="K45" s="276"/>
      <c r="L45" s="276"/>
      <c r="M45" s="276"/>
      <c r="N45" s="276"/>
      <c r="O45" s="380"/>
      <c r="P45" s="393"/>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165</v>
      </c>
      <c r="C46" s="243"/>
      <c r="D46" s="243"/>
      <c r="E46" s="243"/>
      <c r="F46" s="243"/>
      <c r="G46" s="243"/>
      <c r="H46" s="243"/>
      <c r="I46" s="243"/>
      <c r="J46" s="243"/>
      <c r="K46" s="243"/>
      <c r="L46" s="243"/>
      <c r="M46" s="243"/>
      <c r="N46" s="243"/>
      <c r="O46" s="381"/>
      <c r="P46" s="393"/>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166</v>
      </c>
      <c r="C47" s="277"/>
      <c r="D47" s="277"/>
      <c r="E47" s="277"/>
      <c r="F47" s="277"/>
      <c r="G47" s="277"/>
      <c r="H47" s="277"/>
      <c r="I47" s="277"/>
      <c r="J47" s="277"/>
      <c r="K47" s="277"/>
      <c r="L47" s="277"/>
      <c r="M47" s="277"/>
      <c r="N47" s="277"/>
      <c r="O47" s="382"/>
      <c r="P47" s="393"/>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156</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157</v>
      </c>
      <c r="B50" s="229" t="s">
        <v>230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157</v>
      </c>
      <c r="B51" s="229" t="s">
        <v>194</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157</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157</v>
      </c>
      <c r="B53" s="215" t="s">
        <v>228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157</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222</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157</v>
      </c>
      <c r="B57" s="230" t="s">
        <v>214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186</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187</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227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226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238</v>
      </c>
      <c r="B65" s="132" t="s">
        <v>272</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185</v>
      </c>
      <c r="B66" s="132" t="s">
        <v>273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239</v>
      </c>
      <c r="B67" s="132" t="s">
        <v>241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240</v>
      </c>
      <c r="B68" s="132" t="s">
        <v>250</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242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84</v>
      </c>
      <c r="B70" s="132" t="s">
        <v>280</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172</v>
      </c>
      <c r="T73" s="432"/>
      <c r="U73" s="432"/>
      <c r="V73" s="432"/>
      <c r="W73" s="432"/>
      <c r="X73" s="481"/>
      <c r="Y73" s="497" t="s">
        <v>173</v>
      </c>
      <c r="Z73" s="497"/>
      <c r="AA73" s="497"/>
      <c r="AB73" s="497"/>
      <c r="AC73" s="497"/>
      <c r="AD73" s="497"/>
      <c r="AE73" s="497" t="s">
        <v>31</v>
      </c>
      <c r="AF73" s="497"/>
      <c r="AG73" s="497"/>
      <c r="AH73" s="497"/>
      <c r="AI73" s="497"/>
      <c r="AJ73" s="497"/>
    </row>
    <row r="74" spans="1:50" s="110" customFormat="1" ht="28.5" customHeight="1">
      <c r="A74" s="157" t="s">
        <v>251</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221</v>
      </c>
      <c r="AM74" s="628"/>
      <c r="AN74" s="628"/>
      <c r="AO74" s="628"/>
      <c r="AP74" s="628"/>
      <c r="AQ74" s="628"/>
      <c r="AR74" s="628"/>
      <c r="AS74" s="628"/>
      <c r="AT74" s="628"/>
      <c r="AU74" s="628"/>
      <c r="AV74" s="640"/>
    </row>
    <row r="75" spans="1:50" s="110" customFormat="1" ht="18.75" customHeight="1">
      <c r="A75" s="158" t="s">
        <v>200</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169</v>
      </c>
      <c r="Y75" s="434"/>
      <c r="Z75" s="434"/>
      <c r="AA75" s="434"/>
      <c r="AB75" s="434"/>
      <c r="AC75" s="434"/>
      <c r="AD75" s="483" t="s">
        <v>169</v>
      </c>
      <c r="AE75" s="434"/>
      <c r="AF75" s="434"/>
      <c r="AG75" s="434"/>
      <c r="AH75" s="434"/>
      <c r="AI75" s="434"/>
      <c r="AJ75" s="586" t="s">
        <v>17</v>
      </c>
      <c r="AK75" s="615"/>
    </row>
    <row r="76" spans="1:50"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15</v>
      </c>
      <c r="Y76" s="435"/>
      <c r="Z76" s="435"/>
      <c r="AA76" s="435"/>
      <c r="AB76" s="435"/>
      <c r="AC76" s="435"/>
      <c r="AD76" s="484" t="s">
        <v>15</v>
      </c>
      <c r="AE76" s="435"/>
      <c r="AF76" s="435"/>
      <c r="AG76" s="435"/>
      <c r="AH76" s="435"/>
      <c r="AI76" s="435"/>
      <c r="AJ76" s="587" t="s">
        <v>15</v>
      </c>
      <c r="AK76" s="113"/>
    </row>
    <row r="77" spans="1:50" s="110" customFormat="1" ht="18.75" customHeight="1">
      <c r="A77" s="159" t="s">
        <v>201</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15</v>
      </c>
      <c r="Y77" s="436" t="e">
        <f>Y76/(Y75*12)</f>
        <v>#DIV/0!</v>
      </c>
      <c r="Z77" s="436"/>
      <c r="AA77" s="436"/>
      <c r="AB77" s="436"/>
      <c r="AC77" s="469"/>
      <c r="AD77" s="485" t="s">
        <v>15</v>
      </c>
      <c r="AE77" s="436" t="e">
        <f>AE76/(AE75*12)</f>
        <v>#DIV/0!</v>
      </c>
      <c r="AF77" s="436"/>
      <c r="AG77" s="436"/>
      <c r="AH77" s="436"/>
      <c r="AI77" s="469"/>
      <c r="AJ77" s="588" t="s">
        <v>15</v>
      </c>
      <c r="AK77" s="616" t="s">
        <v>114</v>
      </c>
    </row>
    <row r="78" spans="1:50" s="110" customFormat="1" ht="15.75" customHeight="1">
      <c r="A78" s="160" t="s">
        <v>202</v>
      </c>
      <c r="B78" s="239"/>
      <c r="C78" s="239"/>
      <c r="D78" s="239"/>
      <c r="E78" s="239"/>
      <c r="F78" s="239"/>
      <c r="G78" s="239"/>
      <c r="H78" s="239"/>
      <c r="I78" s="239"/>
      <c r="J78" s="239"/>
      <c r="K78" s="239"/>
      <c r="L78" s="239"/>
      <c r="M78" s="239"/>
      <c r="N78" s="239"/>
      <c r="O78" s="239"/>
      <c r="P78" s="239"/>
      <c r="Q78" s="239"/>
      <c r="R78" s="409"/>
      <c r="S78" s="421" t="s">
        <v>160</v>
      </c>
      <c r="T78" s="437" t="e">
        <f>IF(Y77,S77/Y77,1)</f>
        <v>#DIV/0!</v>
      </c>
      <c r="U78" s="452"/>
      <c r="V78" s="464"/>
      <c r="W78" s="470" t="s">
        <v>161</v>
      </c>
      <c r="X78" s="486"/>
      <c r="Y78" s="499" t="s">
        <v>160</v>
      </c>
      <c r="Z78" s="437" t="e">
        <f>IF(Y77,1,0)</f>
        <v>#DIV/0!</v>
      </c>
      <c r="AA78" s="452"/>
      <c r="AB78" s="464"/>
      <c r="AC78" s="470" t="s">
        <v>161</v>
      </c>
      <c r="AD78" s="486"/>
      <c r="AE78" s="499" t="s">
        <v>160</v>
      </c>
      <c r="AF78" s="437" t="e">
        <f>IF(Y77,AE77/Y77,IF(AE77,AE77/S77,0))</f>
        <v>#DIV/0!</v>
      </c>
      <c r="AG78" s="452"/>
      <c r="AH78" s="464"/>
      <c r="AI78" s="562" t="s">
        <v>161</v>
      </c>
      <c r="AJ78" s="589" t="str">
        <f>IF(M18="○",IF(AND(S74=TRUE,Y74=TRUE),IF(AND(T78&gt;Z78,Z78&gt;0),"○","×"),""),"")</f>
        <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211</v>
      </c>
      <c r="AL79" s="624" t="s">
        <v>278</v>
      </c>
      <c r="AM79" s="620"/>
      <c r="AN79" s="620"/>
      <c r="AO79" s="620"/>
      <c r="AP79" s="620"/>
      <c r="AQ79" s="620"/>
      <c r="AR79" s="620"/>
      <c r="AS79" s="620"/>
      <c r="AT79" s="620"/>
      <c r="AU79" s="620"/>
      <c r="AV79" s="636"/>
      <c r="AX79" s="642"/>
    </row>
    <row r="80" spans="1:50" s="112" customFormat="1" ht="27" customHeight="1">
      <c r="A80" s="160" t="s">
        <v>252</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192</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218</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15</v>
      </c>
      <c r="AE82" s="544" t="s">
        <v>199</v>
      </c>
      <c r="AF82" s="549" t="str">
        <f>IF(M18="○",IF(Y82,IF(Y82&lt;=4400000,"○","☓"),""),"")</f>
        <v/>
      </c>
      <c r="AG82" s="555" t="s">
        <v>203</v>
      </c>
      <c r="AL82" s="624" t="s">
        <v>146</v>
      </c>
      <c r="AM82" s="620"/>
      <c r="AN82" s="620"/>
      <c r="AO82" s="620"/>
      <c r="AP82" s="620"/>
      <c r="AQ82" s="620"/>
      <c r="AR82" s="620"/>
      <c r="AS82" s="620"/>
      <c r="AT82" s="620"/>
      <c r="AU82" s="620"/>
      <c r="AV82" s="636"/>
    </row>
    <row r="83" spans="1:48" s="110" customFormat="1" ht="27.75" customHeight="1">
      <c r="A83" s="164" t="s">
        <v>213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169</v>
      </c>
      <c r="AE83" s="545" t="s">
        <v>199</v>
      </c>
      <c r="AF83" s="550" t="str">
        <f>IF(M18="○",IF(OR(Y83&gt;=Y84,OR(A86,A87,A88,A89)=TRUE),"○","×"),"")</f>
        <v/>
      </c>
      <c r="AG83" s="556" t="s">
        <v>204</v>
      </c>
      <c r="AL83" s="621" t="s">
        <v>212</v>
      </c>
      <c r="AM83" s="625"/>
      <c r="AN83" s="625"/>
      <c r="AO83" s="625"/>
      <c r="AP83" s="625"/>
      <c r="AQ83" s="625"/>
      <c r="AR83" s="625"/>
      <c r="AS83" s="625"/>
      <c r="AT83" s="625"/>
      <c r="AU83" s="625"/>
      <c r="AV83" s="637"/>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219</v>
      </c>
      <c r="AE84" s="545" t="s">
        <v>199</v>
      </c>
      <c r="AF84" s="551"/>
      <c r="AG84" s="556"/>
      <c r="AL84" s="623"/>
      <c r="AM84" s="627"/>
      <c r="AN84" s="627"/>
      <c r="AO84" s="627"/>
      <c r="AP84" s="627"/>
      <c r="AQ84" s="627"/>
      <c r="AR84" s="627"/>
      <c r="AS84" s="627"/>
      <c r="AT84" s="627"/>
      <c r="AU84" s="627"/>
      <c r="AV84" s="639"/>
    </row>
    <row r="85" spans="1:48" s="110" customFormat="1" ht="18.75" customHeight="1">
      <c r="A85" s="166" t="s">
        <v>223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257</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256</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258</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196</v>
      </c>
      <c r="B94" s="250"/>
      <c r="C94" s="291" t="s">
        <v>207</v>
      </c>
      <c r="D94" s="305"/>
      <c r="E94" s="305"/>
      <c r="F94" s="305"/>
      <c r="G94" s="305"/>
      <c r="H94" s="305"/>
      <c r="I94" s="305"/>
      <c r="J94" s="305"/>
      <c r="K94" s="305"/>
      <c r="L94" s="305"/>
      <c r="M94" s="305"/>
      <c r="N94" s="305"/>
      <c r="O94" s="305"/>
      <c r="P94" s="305"/>
      <c r="Q94" s="305"/>
      <c r="R94" s="412"/>
      <c r="S94" s="426"/>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279</v>
      </c>
      <c r="E95" s="306"/>
      <c r="F95" s="306"/>
      <c r="G95" s="306"/>
      <c r="H95" s="306"/>
      <c r="I95" s="306"/>
      <c r="J95" s="306"/>
      <c r="K95" s="306"/>
      <c r="L95" s="306"/>
      <c r="M95" s="306"/>
      <c r="N95" s="306"/>
      <c r="O95" s="306"/>
      <c r="P95" s="306"/>
      <c r="Q95" s="306"/>
      <c r="R95" s="306"/>
      <c r="S95" s="427"/>
      <c r="T95" s="441"/>
      <c r="U95" s="441"/>
      <c r="V95" s="441"/>
      <c r="W95" s="474"/>
      <c r="X95" s="489" t="s">
        <v>15</v>
      </c>
      <c r="Y95" s="506" t="s">
        <v>58</v>
      </c>
      <c r="Z95" s="517">
        <f>IFERROR(S95/S94*100,0)</f>
        <v>0</v>
      </c>
      <c r="AA95" s="519"/>
      <c r="AB95" s="524"/>
      <c r="AC95" s="532" t="s">
        <v>11</v>
      </c>
      <c r="AD95" s="540" t="s">
        <v>147</v>
      </c>
      <c r="AE95" s="546" t="s">
        <v>199</v>
      </c>
      <c r="AF95" s="549" t="str">
        <f>IF(X18="○",IF(Z95=0,"",IF(Z95&gt;=200/3,"○","×")),"")</f>
        <v/>
      </c>
      <c r="AG95" s="558" t="s">
        <v>1</v>
      </c>
      <c r="AJ95" s="531"/>
      <c r="AK95" s="531"/>
      <c r="AL95" s="624" t="s">
        <v>237</v>
      </c>
      <c r="AM95" s="628"/>
      <c r="AN95" s="628"/>
      <c r="AO95" s="628"/>
      <c r="AP95" s="628"/>
      <c r="AQ95" s="628"/>
      <c r="AR95" s="628"/>
      <c r="AS95" s="628"/>
      <c r="AT95" s="628"/>
      <c r="AU95" s="628"/>
      <c r="AV95" s="640"/>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279</v>
      </c>
      <c r="E97" s="306"/>
      <c r="F97" s="306"/>
      <c r="G97" s="306"/>
      <c r="H97" s="306"/>
      <c r="I97" s="306"/>
      <c r="J97" s="306"/>
      <c r="K97" s="306"/>
      <c r="L97" s="306"/>
      <c r="M97" s="306"/>
      <c r="N97" s="306"/>
      <c r="O97" s="306"/>
      <c r="P97" s="306"/>
      <c r="Q97" s="306"/>
      <c r="R97" s="306"/>
      <c r="S97" s="428"/>
      <c r="T97" s="442"/>
      <c r="U97" s="442"/>
      <c r="V97" s="442"/>
      <c r="W97" s="475"/>
      <c r="X97" s="491" t="s">
        <v>15</v>
      </c>
      <c r="Y97" s="507" t="s">
        <v>58</v>
      </c>
      <c r="Z97" s="517">
        <f>IFERROR(S97/S96*100,0)</f>
        <v>0</v>
      </c>
      <c r="AA97" s="519"/>
      <c r="AB97" s="524"/>
      <c r="AC97" s="533" t="s">
        <v>11</v>
      </c>
      <c r="AD97" s="541" t="s">
        <v>147</v>
      </c>
      <c r="AE97" s="546" t="s">
        <v>199</v>
      </c>
      <c r="AF97" s="549" t="str">
        <f>IF(X18="○",IF(Z97=0,"",IF(Z97&gt;=200/3,"○","×")),"")</f>
        <v/>
      </c>
      <c r="AG97" s="558"/>
      <c r="AL97" s="624" t="s">
        <v>261</v>
      </c>
      <c r="AM97" s="628"/>
      <c r="AN97" s="628"/>
      <c r="AO97" s="628"/>
      <c r="AP97" s="628"/>
      <c r="AQ97" s="628"/>
      <c r="AR97" s="628"/>
      <c r="AS97" s="628"/>
      <c r="AT97" s="628"/>
      <c r="AU97" s="628"/>
      <c r="AV97" s="640"/>
    </row>
    <row r="98" spans="1:48" ht="18.75" customHeight="1">
      <c r="A98" s="174" t="s">
        <v>179</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191</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157</v>
      </c>
      <c r="B101" s="176" t="s">
        <v>253</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254</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157</v>
      </c>
      <c r="B103" s="256" t="s">
        <v>255</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220</v>
      </c>
      <c r="AM105" s="625"/>
      <c r="AN105" s="625"/>
      <c r="AO105" s="625"/>
      <c r="AP105" s="625"/>
      <c r="AQ105" s="625"/>
      <c r="AR105" s="625"/>
      <c r="AS105" s="625"/>
      <c r="AT105" s="625"/>
      <c r="AU105" s="625"/>
      <c r="AV105" s="637"/>
    </row>
    <row r="106" spans="1:48"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59</v>
      </c>
      <c r="B135" s="263" t="s">
        <v>158</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48</v>
      </c>
      <c r="C140" s="267"/>
      <c r="D140" s="311"/>
      <c r="E140" s="325"/>
      <c r="F140" s="267" t="s">
        <v>10</v>
      </c>
      <c r="G140" s="311"/>
      <c r="H140" s="325"/>
      <c r="I140" s="267" t="s">
        <v>8</v>
      </c>
      <c r="J140" s="311"/>
      <c r="K140" s="325"/>
      <c r="L140" s="267" t="s">
        <v>19</v>
      </c>
      <c r="M140" s="367"/>
      <c r="N140" s="371" t="s">
        <v>18</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198</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224</v>
      </c>
      <c r="B144" s="271"/>
      <c r="C144" s="110"/>
      <c r="D144" s="110"/>
      <c r="E144" s="10" t="s">
        <v>229</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270</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262</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263</v>
      </c>
      <c r="B152" s="274" t="s">
        <v>274</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265</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188</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268</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262</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269</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263</v>
      </c>
      <c r="B163" s="277" t="s">
        <v>266</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06" bottom="0.23622047244094488"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61</v>
      </c>
      <c r="B1" s="646"/>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64</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142</v>
      </c>
      <c r="C7" s="666"/>
      <c r="D7" s="666"/>
      <c r="E7" s="666"/>
      <c r="F7" s="666"/>
      <c r="G7" s="666"/>
      <c r="H7" s="666"/>
      <c r="I7" s="666"/>
      <c r="J7" s="666"/>
      <c r="K7" s="666"/>
      <c r="L7" s="666"/>
      <c r="M7" s="666"/>
      <c r="N7" s="666"/>
      <c r="O7" s="666"/>
      <c r="P7" s="702">
        <f>SUM(R19:R118)</f>
        <v>0</v>
      </c>
      <c r="Q7" s="710"/>
      <c r="R7" s="9"/>
    </row>
    <row r="8" spans="1:22" ht="18" customHeight="1">
      <c r="A8" s="9"/>
      <c r="B8" s="657" t="s">
        <v>63</v>
      </c>
      <c r="C8" s="667"/>
      <c r="D8" s="667"/>
      <c r="E8" s="667"/>
      <c r="F8" s="667"/>
      <c r="G8" s="667"/>
      <c r="H8" s="667"/>
      <c r="I8" s="667"/>
      <c r="J8" s="667"/>
      <c r="K8" s="667"/>
      <c r="L8" s="667"/>
      <c r="M8" s="667"/>
      <c r="N8" s="667"/>
      <c r="O8" s="667"/>
      <c r="P8" s="702">
        <f>SUM(T19:T118)</f>
        <v>0</v>
      </c>
      <c r="Q8" s="704"/>
      <c r="R8" s="9"/>
    </row>
    <row r="9" spans="1:22" ht="18.75" customHeight="1">
      <c r="A9" s="9"/>
      <c r="B9" s="658" t="s">
        <v>225</v>
      </c>
      <c r="C9" s="668"/>
      <c r="D9" s="668"/>
      <c r="E9" s="668"/>
      <c r="F9" s="668"/>
      <c r="G9" s="668"/>
      <c r="H9" s="668"/>
      <c r="I9" s="668"/>
      <c r="J9" s="668"/>
      <c r="K9" s="668"/>
      <c r="L9" s="668"/>
      <c r="M9" s="668"/>
      <c r="N9" s="668"/>
      <c r="O9" s="668"/>
      <c r="P9" s="703">
        <f>SUM(V19:V118)</f>
        <v>0</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271</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91</v>
      </c>
      <c r="M13" s="685" t="s">
        <v>195</v>
      </c>
      <c r="N13" s="691"/>
      <c r="O13" s="676" t="s">
        <v>86</v>
      </c>
      <c r="P13" s="660" t="s">
        <v>2</v>
      </c>
      <c r="Q13" s="712" t="s">
        <v>276</v>
      </c>
      <c r="R13" s="719"/>
      <c r="S13" s="727" t="s">
        <v>168</v>
      </c>
      <c r="T13" s="733"/>
      <c r="U13" s="733"/>
      <c r="V13" s="738" t="s">
        <v>189</v>
      </c>
    </row>
    <row r="14" spans="1:22" ht="14.25" hidden="1" customHeight="1">
      <c r="A14" s="649"/>
      <c r="B14" s="661"/>
      <c r="C14" s="670"/>
      <c r="D14" s="670"/>
      <c r="E14" s="670"/>
      <c r="F14" s="670"/>
      <c r="G14" s="670"/>
      <c r="H14" s="670"/>
      <c r="I14" s="670"/>
      <c r="J14" s="670"/>
      <c r="K14" s="677"/>
      <c r="L14" s="681"/>
      <c r="M14" s="686"/>
      <c r="N14" s="692"/>
      <c r="O14" s="677"/>
      <c r="P14" s="661"/>
      <c r="Q14" s="713" t="s">
        <v>159</v>
      </c>
      <c r="R14" s="680" t="s">
        <v>64</v>
      </c>
      <c r="S14" s="728" t="s">
        <v>7</v>
      </c>
      <c r="T14" s="680" t="s">
        <v>64</v>
      </c>
      <c r="U14" s="648" t="s">
        <v>98</v>
      </c>
      <c r="V14" s="739" t="s">
        <v>174</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81</v>
      </c>
      <c r="N16" s="677" t="s">
        <v>35</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
      </c>
      <c r="C19" s="672"/>
      <c r="D19" s="672"/>
      <c r="E19" s="672"/>
      <c r="F19" s="672"/>
      <c r="G19" s="672"/>
      <c r="H19" s="672"/>
      <c r="I19" s="672"/>
      <c r="J19" s="672"/>
      <c r="K19" s="679"/>
      <c r="L19" s="683" t="str">
        <f>IF(基本情報入力シート!M53="","",基本情報入力シート!M53)</f>
        <v/>
      </c>
      <c r="M19" s="684" t="str">
        <f>IF(基本情報入力シート!R53="","",基本情報入力シート!R53)</f>
        <v/>
      </c>
      <c r="N19" s="684" t="str">
        <f>IF(基本情報入力シート!W53="","",基本情報入力シート!W53)</f>
        <v/>
      </c>
      <c r="O19" s="698" t="str">
        <f>IF(基本情報入力シート!X53="","",基本情報入力シート!X53)</f>
        <v/>
      </c>
      <c r="P19" s="706" t="str">
        <f>IF(基本情報入力シート!Y53="","",基本情報入力シート!Y53)</f>
        <v/>
      </c>
      <c r="Q19" s="716"/>
      <c r="R19" s="722"/>
      <c r="S19" s="729"/>
      <c r="T19" s="734"/>
      <c r="U19" s="734"/>
      <c r="V19" s="742"/>
    </row>
    <row r="20" spans="1:22" ht="27.75" customHeight="1">
      <c r="A20" s="652">
        <f t="shared" ref="A20:A83" si="0">A19+1</f>
        <v>2</v>
      </c>
      <c r="B20" s="663" t="str">
        <f>IF(基本情報入力シート!C54="","",基本情報入力シート!C54)</f>
        <v/>
      </c>
      <c r="C20" s="672"/>
      <c r="D20" s="672"/>
      <c r="E20" s="672"/>
      <c r="F20" s="672"/>
      <c r="G20" s="672"/>
      <c r="H20" s="672"/>
      <c r="I20" s="672"/>
      <c r="J20" s="672"/>
      <c r="K20" s="679"/>
      <c r="L20" s="683" t="str">
        <f>IF(基本情報入力シート!M54="","",基本情報入力シート!M54)</f>
        <v/>
      </c>
      <c r="M20" s="684" t="str">
        <f>IF(基本情報入力シート!R54="","",基本情報入力シート!R54)</f>
        <v/>
      </c>
      <c r="N20" s="684" t="str">
        <f>IF(基本情報入力シート!W54="","",基本情報入力シート!W54)</f>
        <v/>
      </c>
      <c r="O20" s="698" t="str">
        <f>IF(基本情報入力シート!X54="","",基本情報入力シート!X54)</f>
        <v/>
      </c>
      <c r="P20" s="706" t="str">
        <f>IF(基本情報入力シート!Y54="","",基本情報入力シート!Y54)</f>
        <v/>
      </c>
      <c r="Q20" s="716"/>
      <c r="R20" s="722"/>
      <c r="S20" s="729"/>
      <c r="T20" s="734"/>
      <c r="U20" s="734"/>
      <c r="V20" s="742"/>
    </row>
    <row r="21" spans="1:22" ht="27.75" customHeight="1">
      <c r="A21" s="652">
        <f t="shared" si="0"/>
        <v>3</v>
      </c>
      <c r="B21" s="663" t="str">
        <f>IF(基本情報入力シート!C55="","",基本情報入力シート!C55)</f>
        <v/>
      </c>
      <c r="C21" s="672"/>
      <c r="D21" s="672"/>
      <c r="E21" s="672"/>
      <c r="F21" s="672"/>
      <c r="G21" s="672"/>
      <c r="H21" s="672"/>
      <c r="I21" s="672"/>
      <c r="J21" s="672"/>
      <c r="K21" s="679"/>
      <c r="L21" s="683" t="str">
        <f>IF(基本情報入力シート!M55="","",基本情報入力シート!M55)</f>
        <v/>
      </c>
      <c r="M21" s="684" t="str">
        <f>IF(基本情報入力シート!R55="","",基本情報入力シート!R55)</f>
        <v/>
      </c>
      <c r="N21" s="684" t="str">
        <f>IF(基本情報入力シート!W55="","",基本情報入力シート!W55)</f>
        <v/>
      </c>
      <c r="O21" s="698" t="str">
        <f>IF(基本情報入力シート!X55="","",基本情報入力シート!X55)</f>
        <v/>
      </c>
      <c r="P21" s="706" t="str">
        <f>IF(基本情報入力シート!Y55="","",基本情報入力シート!Y55)</f>
        <v/>
      </c>
      <c r="Q21" s="716"/>
      <c r="R21" s="722"/>
      <c r="S21" s="729"/>
      <c r="T21" s="734"/>
      <c r="U21" s="734"/>
      <c r="V21" s="742"/>
    </row>
    <row r="22" spans="1:22" ht="27.75" customHeight="1">
      <c r="A22" s="652">
        <f t="shared" si="0"/>
        <v>4</v>
      </c>
      <c r="B22" s="663" t="str">
        <f>IF(基本情報入力シート!C56="","",基本情報入力シート!C56)</f>
        <v/>
      </c>
      <c r="C22" s="672"/>
      <c r="D22" s="672"/>
      <c r="E22" s="672"/>
      <c r="F22" s="672"/>
      <c r="G22" s="672"/>
      <c r="H22" s="672"/>
      <c r="I22" s="672"/>
      <c r="J22" s="672"/>
      <c r="K22" s="679"/>
      <c r="L22" s="683" t="str">
        <f>IF(基本情報入力シート!M56="","",基本情報入力シート!M56)</f>
        <v/>
      </c>
      <c r="M22" s="684" t="str">
        <f>IF(基本情報入力シート!R56="","",基本情報入力シート!R56)</f>
        <v/>
      </c>
      <c r="N22" s="684" t="str">
        <f>IF(基本情報入力シート!W56="","",基本情報入力シート!W56)</f>
        <v/>
      </c>
      <c r="O22" s="698" t="str">
        <f>IF(基本情報入力シート!X56="","",基本情報入力シート!X56)</f>
        <v/>
      </c>
      <c r="P22" s="706" t="str">
        <f>IF(基本情報入力シート!Y56="","",基本情報入力シート!Y56)</f>
        <v/>
      </c>
      <c r="Q22" s="716"/>
      <c r="R22" s="722"/>
      <c r="S22" s="729"/>
      <c r="T22" s="734"/>
      <c r="U22" s="734"/>
      <c r="V22" s="742"/>
    </row>
    <row r="23" spans="1:22" ht="27.75" customHeight="1">
      <c r="A23" s="652">
        <f t="shared" si="0"/>
        <v>5</v>
      </c>
      <c r="B23" s="663" t="str">
        <f>IF(基本情報入力シート!C57="","",基本情報入力シート!C57)</f>
        <v/>
      </c>
      <c r="C23" s="672"/>
      <c r="D23" s="672"/>
      <c r="E23" s="672"/>
      <c r="F23" s="672"/>
      <c r="G23" s="672"/>
      <c r="H23" s="672"/>
      <c r="I23" s="672"/>
      <c r="J23" s="672"/>
      <c r="K23" s="679"/>
      <c r="L23" s="683" t="str">
        <f>IF(基本情報入力シート!M57="","",基本情報入力シート!M57)</f>
        <v/>
      </c>
      <c r="M23" s="684" t="str">
        <f>IF(基本情報入力シート!R57="","",基本情報入力シート!R57)</f>
        <v/>
      </c>
      <c r="N23" s="684" t="str">
        <f>IF(基本情報入力シート!W57="","",基本情報入力シート!W57)</f>
        <v/>
      </c>
      <c r="O23" s="698" t="str">
        <f>IF(基本情報入力シート!X57="","",基本情報入力シート!X57)</f>
        <v/>
      </c>
      <c r="P23" s="706" t="str">
        <f>IF(基本情報入力シート!Y57="","",基本情報入力シート!Y57)</f>
        <v/>
      </c>
      <c r="Q23" s="716"/>
      <c r="R23" s="722"/>
      <c r="S23" s="729"/>
      <c r="T23" s="734"/>
      <c r="U23" s="734"/>
      <c r="V23" s="742"/>
    </row>
    <row r="24" spans="1:22" ht="27.75" customHeight="1">
      <c r="A24" s="652">
        <f t="shared" si="0"/>
        <v>6</v>
      </c>
      <c r="B24" s="663" t="str">
        <f>IF(基本情報入力シート!C58="","",基本情報入力シート!C58)</f>
        <v/>
      </c>
      <c r="C24" s="672"/>
      <c r="D24" s="672"/>
      <c r="E24" s="672"/>
      <c r="F24" s="672"/>
      <c r="G24" s="672"/>
      <c r="H24" s="672"/>
      <c r="I24" s="672"/>
      <c r="J24" s="672"/>
      <c r="K24" s="679"/>
      <c r="L24" s="683" t="str">
        <f>IF(基本情報入力シート!M58="","",基本情報入力シート!M58)</f>
        <v/>
      </c>
      <c r="M24" s="684" t="str">
        <f>IF(基本情報入力シート!R58="","",基本情報入力シート!R58)</f>
        <v/>
      </c>
      <c r="N24" s="684" t="str">
        <f>IF(基本情報入力シート!W58="","",基本情報入力シート!W58)</f>
        <v/>
      </c>
      <c r="O24" s="698" t="str">
        <f>IF(基本情報入力シート!X58="","",基本情報入力シート!X58)</f>
        <v/>
      </c>
      <c r="P24" s="706" t="str">
        <f>IF(基本情報入力シート!Y58="","",基本情報入力シート!Y58)</f>
        <v/>
      </c>
      <c r="Q24" s="716"/>
      <c r="R24" s="722"/>
      <c r="S24" s="729"/>
      <c r="T24" s="734"/>
      <c r="U24" s="734"/>
      <c r="V24" s="742"/>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24</v>
      </c>
    </row>
    <row r="5" spans="1:1" ht="16.5" customHeight="1">
      <c r="A5" s="748" t="s">
        <v>28</v>
      </c>
    </row>
    <row r="6" spans="1:1" ht="16.5" customHeight="1">
      <c r="A6" s="748" t="s">
        <v>101</v>
      </c>
    </row>
    <row r="7" spans="1:1" ht="16.5" customHeight="1">
      <c r="A7" s="748" t="s">
        <v>175</v>
      </c>
    </row>
    <row r="8" spans="1:1" ht="16.5" customHeight="1">
      <c r="A8" s="748" t="s">
        <v>9</v>
      </c>
    </row>
    <row r="9" spans="1:1" ht="16.5" customHeight="1">
      <c r="A9" s="748" t="s">
        <v>30</v>
      </c>
    </row>
    <row r="10" spans="1:1" ht="16.5" customHeight="1">
      <c r="A10" s="748" t="s">
        <v>171</v>
      </c>
    </row>
    <row r="11" spans="1:1" ht="16.5" customHeight="1">
      <c r="A11" s="748" t="s">
        <v>176</v>
      </c>
    </row>
    <row r="12" spans="1:1" ht="16.5" customHeight="1">
      <c r="A12" s="748" t="s">
        <v>33</v>
      </c>
    </row>
    <row r="13" spans="1:1" ht="16.5" customHeight="1">
      <c r="A13" s="748" t="s">
        <v>177</v>
      </c>
    </row>
    <row r="14" spans="1:1" ht="16.5" customHeight="1">
      <c r="A14" s="748" t="s">
        <v>178</v>
      </c>
    </row>
    <row r="15" spans="1:1" ht="16.5" customHeight="1">
      <c r="A15" s="748" t="s">
        <v>34</v>
      </c>
    </row>
    <row r="16" spans="1:1" ht="16.5" customHeight="1">
      <c r="A16" s="748" t="s">
        <v>13</v>
      </c>
    </row>
    <row r="17" spans="1:1" ht="16.5" customHeight="1">
      <c r="A17" s="748" t="s">
        <v>37</v>
      </c>
    </row>
    <row r="18" spans="1:1" ht="16.5" customHeight="1">
      <c r="A18" s="748" t="s">
        <v>38</v>
      </c>
    </row>
    <row r="19" spans="1:1" ht="16.5" customHeight="1">
      <c r="A19" s="748" t="s">
        <v>180</v>
      </c>
    </row>
    <row r="20" spans="1:1" ht="16.5" customHeight="1">
      <c r="A20" s="748" t="s">
        <v>41</v>
      </c>
    </row>
    <row r="21" spans="1:1" ht="16.5" customHeight="1">
      <c r="A21" s="748" t="s">
        <v>181</v>
      </c>
    </row>
    <row r="22" spans="1:1" ht="16.5" customHeight="1">
      <c r="A22" s="748" t="s">
        <v>43</v>
      </c>
    </row>
    <row r="23" spans="1:1" ht="16.5" customHeight="1">
      <c r="A23" s="748" t="s">
        <v>183</v>
      </c>
    </row>
    <row r="24" spans="1:1" ht="16.5" customHeight="1">
      <c r="A24" s="748" t="s">
        <v>14</v>
      </c>
    </row>
    <row r="25" spans="1:1" ht="16.5" customHeight="1">
      <c r="A25" s="748" t="s">
        <v>184</v>
      </c>
    </row>
    <row r="26" spans="1:1" ht="16.5" customHeight="1">
      <c r="A26" s="748" t="s">
        <v>139</v>
      </c>
    </row>
    <row r="27" spans="1:1" ht="16.5" customHeight="1">
      <c r="A27" s="749" t="s">
        <v>141</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高齢福祉課</cp:lastModifiedBy>
  <cp:lastPrinted>2023-02-27T08:06:40Z</cp:lastPrinted>
  <dcterms:created xsi:type="dcterms:W3CDTF">2023-01-10T13:53:21Z</dcterms:created>
  <dcterms:modified xsi:type="dcterms:W3CDTF">2023-03-01T23:39:16Z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2023-03-01T23:39:16Z</vt:filetime>
  </property>
</Properties>
</file>